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njmoreno_alcaldiabogota_gov_co/Documents/2024/2. Tienda Virtual del Estado Colombiano/5. Combustible/Documentos internos/"/>
    </mc:Choice>
  </mc:AlternateContent>
  <xr:revisionPtr revIDLastSave="0" documentId="8_{04370A58-3B02-4231-82E8-6824E7CB5E9B}" xr6:coauthVersionLast="47" xr6:coauthVersionMax="47" xr10:uidLastSave="{00000000-0000-0000-0000-000000000000}"/>
  <bookViews>
    <workbookView xWindow="-120" yWindow="-120" windowWidth="29040" windowHeight="15720" xr2:uid="{2128988A-2F8F-43AB-99DF-10F6CF11A9F2}"/>
  </bookViews>
  <sheets>
    <sheet name="Hoja financiera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4" l="1"/>
  <c r="J7" i="4" l="1"/>
  <c r="J12" i="4"/>
  <c r="F9" i="4" l="1"/>
  <c r="F12" i="4"/>
  <c r="B18" i="4"/>
  <c r="F17" i="4"/>
  <c r="D17" i="4"/>
  <c r="D16" i="4"/>
  <c r="D15" i="4"/>
  <c r="F14" i="4"/>
  <c r="D14" i="4"/>
  <c r="D13" i="4"/>
  <c r="D12" i="4"/>
  <c r="F15" i="4"/>
  <c r="D11" i="4"/>
  <c r="F10" i="4"/>
  <c r="D10" i="4"/>
  <c r="D9" i="4"/>
  <c r="F8" i="4"/>
  <c r="D8" i="4"/>
  <c r="F7" i="4"/>
  <c r="D7" i="4"/>
  <c r="F16" i="4"/>
  <c r="D6" i="4"/>
  <c r="F5" i="4"/>
  <c r="D5" i="4"/>
  <c r="F4" i="4"/>
  <c r="D4" i="4"/>
  <c r="F3" i="4"/>
  <c r="D3" i="4"/>
  <c r="G5" i="4" l="1"/>
  <c r="G16" i="4"/>
  <c r="G7" i="4"/>
  <c r="G3" i="4"/>
  <c r="D18" i="4"/>
  <c r="G8" i="4"/>
  <c r="G17" i="4"/>
  <c r="G15" i="4"/>
  <c r="G9" i="4"/>
  <c r="G10" i="4"/>
  <c r="G14" i="4"/>
  <c r="G12" i="4"/>
  <c r="G4" i="4"/>
  <c r="F6" i="4"/>
  <c r="G6" i="4" s="1"/>
  <c r="F11" i="4"/>
  <c r="G11" i="4" s="1"/>
  <c r="F13" i="4"/>
  <c r="G13" i="4" s="1"/>
  <c r="G18" i="4" l="1"/>
</calcChain>
</file>

<file path=xl/sharedStrings.xml><?xml version="1.0" encoding="utf-8"?>
<sst xmlns="http://schemas.openxmlformats.org/spreadsheetml/2006/main" count="52" uniqueCount="36">
  <si>
    <t>Placa</t>
  </si>
  <si>
    <t>OKZ959</t>
  </si>
  <si>
    <t>OBI770</t>
  </si>
  <si>
    <t>OBG527</t>
  </si>
  <si>
    <t>OLO563</t>
  </si>
  <si>
    <t>OKZ914</t>
  </si>
  <si>
    <t>OBI772</t>
  </si>
  <si>
    <t>OBH309</t>
  </si>
  <si>
    <t>OLO562</t>
  </si>
  <si>
    <t>OLM971</t>
  </si>
  <si>
    <t>OBI771</t>
  </si>
  <si>
    <t>OBI720</t>
  </si>
  <si>
    <t>OLM972</t>
  </si>
  <si>
    <t>OBH314</t>
  </si>
  <si>
    <t>OBI768</t>
  </si>
  <si>
    <t>CORRIENTE</t>
  </si>
  <si>
    <t>A.C.P.M.</t>
  </si>
  <si>
    <t xml:space="preserve">PROYECCIÓN PRESUPUESTO </t>
  </si>
  <si>
    <t xml:space="preserve">PLAZO </t>
  </si>
  <si>
    <t>Tipo combustible</t>
  </si>
  <si>
    <t>TOTAL</t>
  </si>
  <si>
    <t>Total proyectado</t>
  </si>
  <si>
    <t>DETERMINACIÓN PRECIO DEL GALÓN DE ACUERDO CON EL AMP</t>
  </si>
  <si>
    <t>PRECIO CATEGORÍA A - GASOLINA</t>
  </si>
  <si>
    <t>Valor Con Estampillas</t>
  </si>
  <si>
    <t>PRECIO CATEGORÍA A - DIESEL</t>
  </si>
  <si>
    <t xml:space="preserve">OBG442 </t>
  </si>
  <si>
    <t xml:space="preserve">Proyección </t>
  </si>
  <si>
    <t>Descuento ofrecido Margen Mayorista</t>
  </si>
  <si>
    <t>Vr unitario Febrero 2023</t>
  </si>
  <si>
    <t>Valor proyectado en meses</t>
  </si>
  <si>
    <t>https://creg.gov.co/publicaciones/15565/precios-de-combustibles-liquidos/</t>
  </si>
  <si>
    <t>Precio galón MinMinas (Enero 2024)</t>
  </si>
  <si>
    <t>Valor presupuesto contratación 2024</t>
  </si>
  <si>
    <t>TOPE COMBUSTIBLE MENSUAL</t>
  </si>
  <si>
    <t>cochón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</si>
</sst>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_ ;\-0.00\ "/>
    <numFmt numFmtId="165" formatCode="_(&quot;$&quot;\ * #,##0_);_(&quot;$&quot;\ * \(#,##0\);_(&quot;$&quot;\ * &quot;-&quot;??_);_(@_)"/>
    <numFmt numFmtId="166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 Light"/>
      <family val="1"/>
      <scheme val="major"/>
    </font>
    <font>
      <sz val="10"/>
      <name val="Calibri Light"/>
      <family val="2"/>
      <scheme val="major"/>
    </font>
    <font>
      <b/>
      <sz val="10"/>
      <name val="Calibri Light"/>
      <family val="1"/>
      <scheme val="major"/>
    </font>
    <font>
      <sz val="10"/>
      <color rgb="FF7030A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rgb="FFFF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6" fillId="6" borderId="1" xfId="4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0" fillId="0" borderId="1" xfId="0" applyBorder="1" applyAlignment="1">
      <alignment wrapText="1"/>
    </xf>
    <xf numFmtId="166" fontId="0" fillId="0" borderId="1" xfId="2" applyNumberFormat="1" applyFont="1" applyBorder="1" applyAlignment="1">
      <alignment vertical="center"/>
    </xf>
    <xf numFmtId="0" fontId="5" fillId="3" borderId="2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0" fontId="6" fillId="6" borderId="11" xfId="4" applyFont="1" applyFill="1" applyBorder="1" applyAlignment="1">
      <alignment horizontal="center" vertical="center" wrapText="1"/>
    </xf>
    <xf numFmtId="164" fontId="6" fillId="5" borderId="11" xfId="2" applyNumberFormat="1" applyFont="1" applyFill="1" applyBorder="1" applyAlignment="1">
      <alignment horizontal="center" vertical="center" wrapText="1"/>
    </xf>
    <xf numFmtId="1" fontId="0" fillId="5" borderId="11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43" fontId="0" fillId="5" borderId="11" xfId="1" applyFont="1" applyFill="1" applyBorder="1" applyAlignment="1">
      <alignment horizontal="center" vertical="center"/>
    </xf>
    <xf numFmtId="44" fontId="7" fillId="0" borderId="4" xfId="2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5" xfId="2" applyNumberFormat="1" applyFont="1" applyBorder="1" applyAlignment="1">
      <alignment horizontal="center" vertical="center"/>
    </xf>
    <xf numFmtId="44" fontId="2" fillId="7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horizontal="left" wrapText="1"/>
    </xf>
    <xf numFmtId="0" fontId="3" fillId="5" borderId="0" xfId="0" applyFont="1" applyFill="1" applyAlignment="1">
      <alignment horizontal="center" vertical="center"/>
    </xf>
    <xf numFmtId="166" fontId="0" fillId="5" borderId="0" xfId="2" applyNumberFormat="1" applyFont="1" applyFill="1" applyBorder="1" applyAlignment="1">
      <alignment vertical="center"/>
    </xf>
    <xf numFmtId="44" fontId="0" fillId="5" borderId="0" xfId="2" applyFont="1" applyFill="1" applyBorder="1" applyAlignment="1">
      <alignment vertical="center"/>
    </xf>
    <xf numFmtId="166" fontId="2" fillId="5" borderId="0" xfId="0" applyNumberFormat="1" applyFont="1" applyFill="1" applyAlignment="1">
      <alignment vertical="center"/>
    </xf>
    <xf numFmtId="166" fontId="3" fillId="5" borderId="0" xfId="0" applyNumberFormat="1" applyFont="1" applyFill="1"/>
    <xf numFmtId="0" fontId="3" fillId="5" borderId="0" xfId="0" applyFont="1" applyFill="1" applyAlignment="1">
      <alignment wrapText="1"/>
    </xf>
    <xf numFmtId="0" fontId="9" fillId="5" borderId="0" xfId="5" applyFill="1"/>
    <xf numFmtId="44" fontId="0" fillId="8" borderId="1" xfId="2" applyFont="1" applyFill="1" applyBorder="1" applyAlignment="1">
      <alignment vertical="center"/>
    </xf>
    <xf numFmtId="0" fontId="6" fillId="2" borderId="1" xfId="4" applyFont="1" applyFill="1" applyBorder="1" applyAlignment="1">
      <alignment horizontal="center" vertical="center" wrapText="1"/>
    </xf>
    <xf numFmtId="165" fontId="0" fillId="5" borderId="1" xfId="2" applyNumberFormat="1" applyFont="1" applyFill="1" applyBorder="1" applyAlignment="1">
      <alignment vertical="center"/>
    </xf>
    <xf numFmtId="0" fontId="6" fillId="5" borderId="1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center" vertical="center" wrapText="1"/>
    </xf>
    <xf numFmtId="165" fontId="0" fillId="5" borderId="11" xfId="2" applyNumberFormat="1" applyFont="1" applyFill="1" applyBorder="1" applyAlignment="1">
      <alignment vertical="center"/>
    </xf>
    <xf numFmtId="0" fontId="10" fillId="6" borderId="1" xfId="4" applyFont="1" applyFill="1" applyBorder="1" applyAlignment="1">
      <alignment horizontal="center" vertical="center" wrapText="1"/>
    </xf>
    <xf numFmtId="0" fontId="3" fillId="0" borderId="0" xfId="0" applyFont="1"/>
    <xf numFmtId="166" fontId="0" fillId="0" borderId="0" xfId="0" applyNumberFormat="1"/>
    <xf numFmtId="166" fontId="3" fillId="0" borderId="0" xfId="2" applyNumberFormat="1" applyFont="1" applyFill="1"/>
    <xf numFmtId="9" fontId="0" fillId="0" borderId="0" xfId="3" applyFont="1" applyFill="1"/>
    <xf numFmtId="165" fontId="3" fillId="0" borderId="0" xfId="2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166" fontId="3" fillId="5" borderId="13" xfId="2" applyNumberFormat="1" applyFont="1" applyFill="1" applyBorder="1" applyAlignment="1">
      <alignment horizontal="center" vertical="center"/>
    </xf>
    <xf numFmtId="166" fontId="3" fillId="5" borderId="14" xfId="2" applyNumberFormat="1" applyFont="1" applyFill="1" applyBorder="1" applyAlignment="1">
      <alignment horizontal="center" vertical="center"/>
    </xf>
    <xf numFmtId="166" fontId="3" fillId="5" borderId="15" xfId="2" applyNumberFormat="1" applyFont="1" applyFill="1" applyBorder="1" applyAlignment="1">
      <alignment horizontal="center" vertical="center"/>
    </xf>
  </cellXfs>
  <cellStyles count="6">
    <cellStyle name="Hipervínculo" xfId="5" builtinId="8"/>
    <cellStyle name="Millares" xfId="1" builtinId="3"/>
    <cellStyle name="Moneda" xfId="2" builtinId="4"/>
    <cellStyle name="Normal" xfId="0" builtinId="0"/>
    <cellStyle name="Normal 2" xfId="4" xr:uid="{54F66A6E-C416-4602-9741-1EA4A24C87B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152400</xdr:rowOff>
    </xdr:from>
    <xdr:to>
      <xdr:col>9</xdr:col>
      <xdr:colOff>1272229</xdr:colOff>
      <xdr:row>35</xdr:row>
      <xdr:rowOff>160928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73E983-48A8-970B-2F7E-A8596416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3133725"/>
          <a:ext cx="5044129" cy="4847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B38E-FBB2-40BE-8F42-6F5591B081BA}">
  <dimension ref="A1:K29"/>
  <sheetViews>
    <sheetView tabSelected="1" workbookViewId="0">
      <selection activeCell="N19" sqref="N19"/>
    </sheetView>
  </sheetViews>
  <sheetFormatPr baseColWidth="10" defaultRowHeight="15" x14ac:dyDescent="0.25"/>
  <cols>
    <col min="2" max="2" width="14.5703125" customWidth="1"/>
    <col min="3" max="3" width="16" customWidth="1"/>
    <col min="7" max="7" width="14" bestFit="1" customWidth="1"/>
    <col min="8" max="8" width="1.7109375" customWidth="1"/>
    <col min="9" max="9" width="56.5703125" customWidth="1"/>
    <col min="10" max="10" width="23.5703125" customWidth="1"/>
    <col min="11" max="11" width="1.7109375" customWidth="1"/>
  </cols>
  <sheetData>
    <row r="1" spans="1:11" ht="15.75" thickBot="1" x14ac:dyDescent="0.3">
      <c r="A1" s="51" t="s">
        <v>17</v>
      </c>
      <c r="B1" s="51"/>
      <c r="C1" s="51"/>
      <c r="D1" s="51"/>
      <c r="E1" s="51"/>
      <c r="F1" s="51"/>
      <c r="G1" s="51"/>
      <c r="H1" s="6"/>
      <c r="I1" s="6"/>
      <c r="J1" s="6"/>
      <c r="K1" s="6"/>
    </row>
    <row r="2" spans="1:11" ht="39" thickBot="1" x14ac:dyDescent="0.3">
      <c r="A2" s="9" t="s">
        <v>0</v>
      </c>
      <c r="B2" s="10" t="s">
        <v>34</v>
      </c>
      <c r="C2" s="10" t="s">
        <v>18</v>
      </c>
      <c r="D2" s="11" t="s">
        <v>27</v>
      </c>
      <c r="E2" s="11" t="s">
        <v>19</v>
      </c>
      <c r="F2" s="11" t="s">
        <v>29</v>
      </c>
      <c r="G2" s="12" t="s">
        <v>30</v>
      </c>
      <c r="H2" s="6"/>
      <c r="I2" s="52" t="s">
        <v>22</v>
      </c>
      <c r="J2" s="53"/>
      <c r="K2" s="26"/>
    </row>
    <row r="3" spans="1:11" x14ac:dyDescent="0.25">
      <c r="A3" s="34" t="s">
        <v>26</v>
      </c>
      <c r="B3" s="1">
        <v>60</v>
      </c>
      <c r="C3" s="2">
        <v>8</v>
      </c>
      <c r="D3" s="3">
        <f>+C3*B3</f>
        <v>480</v>
      </c>
      <c r="E3" s="4" t="s">
        <v>16</v>
      </c>
      <c r="F3" s="13">
        <f>+$J$12</f>
        <v>9167.2614107883819</v>
      </c>
      <c r="G3" s="35">
        <f t="shared" ref="G3:G17" si="0">+D3*F3</f>
        <v>4400285.4771784237</v>
      </c>
      <c r="H3" s="6"/>
      <c r="I3" s="6"/>
      <c r="J3" s="6"/>
      <c r="K3" s="6"/>
    </row>
    <row r="4" spans="1:11" x14ac:dyDescent="0.25">
      <c r="A4" s="36" t="s">
        <v>3</v>
      </c>
      <c r="B4" s="1">
        <v>70</v>
      </c>
      <c r="C4" s="2">
        <v>8</v>
      </c>
      <c r="D4" s="3">
        <f t="shared" ref="D4:D17" si="1">+C4*B4</f>
        <v>560</v>
      </c>
      <c r="E4" s="4" t="s">
        <v>15</v>
      </c>
      <c r="F4" s="13">
        <f>+$J$7</f>
        <v>15615.39419087137</v>
      </c>
      <c r="G4" s="35">
        <f t="shared" si="0"/>
        <v>8744620.746887967</v>
      </c>
      <c r="H4" s="6"/>
      <c r="I4" s="5" t="s">
        <v>23</v>
      </c>
      <c r="J4" s="6"/>
      <c r="K4" s="6"/>
    </row>
    <row r="5" spans="1:11" x14ac:dyDescent="0.25">
      <c r="A5" s="34" t="s">
        <v>7</v>
      </c>
      <c r="B5" s="1">
        <v>55</v>
      </c>
      <c r="C5" s="2">
        <v>8</v>
      </c>
      <c r="D5" s="3">
        <f t="shared" si="1"/>
        <v>440</v>
      </c>
      <c r="E5" s="4" t="s">
        <v>15</v>
      </c>
      <c r="F5" s="13">
        <f>+$J$7</f>
        <v>15615.39419087137</v>
      </c>
      <c r="G5" s="35">
        <f t="shared" si="0"/>
        <v>6870773.443983403</v>
      </c>
      <c r="H5" s="6"/>
      <c r="I5" s="7" t="s">
        <v>32</v>
      </c>
      <c r="J5" s="8">
        <v>15573</v>
      </c>
      <c r="K5" s="27"/>
    </row>
    <row r="6" spans="1:11" x14ac:dyDescent="0.25">
      <c r="A6" s="34" t="s">
        <v>13</v>
      </c>
      <c r="B6" s="1">
        <v>55</v>
      </c>
      <c r="C6" s="2">
        <v>8</v>
      </c>
      <c r="D6" s="3">
        <f t="shared" si="1"/>
        <v>440</v>
      </c>
      <c r="E6" s="4" t="s">
        <v>15</v>
      </c>
      <c r="F6" s="13">
        <f>+$J$7</f>
        <v>15615.39419087137</v>
      </c>
      <c r="G6" s="35">
        <f t="shared" si="0"/>
        <v>6870773.443983403</v>
      </c>
      <c r="H6" s="6"/>
      <c r="I6" s="25" t="s">
        <v>28</v>
      </c>
      <c r="J6" s="33">
        <v>519.76</v>
      </c>
      <c r="K6" s="28"/>
    </row>
    <row r="7" spans="1:11" x14ac:dyDescent="0.25">
      <c r="A7" s="34" t="s">
        <v>11</v>
      </c>
      <c r="B7" s="40">
        <v>90</v>
      </c>
      <c r="C7" s="2">
        <v>8</v>
      </c>
      <c r="D7" s="3">
        <f t="shared" si="1"/>
        <v>720</v>
      </c>
      <c r="E7" s="4" t="s">
        <v>16</v>
      </c>
      <c r="F7" s="13">
        <f>+$J$12</f>
        <v>9167.2614107883819</v>
      </c>
      <c r="G7" s="35">
        <f t="shared" si="0"/>
        <v>6600428.215767635</v>
      </c>
      <c r="H7" s="6"/>
      <c r="I7" s="14" t="s">
        <v>24</v>
      </c>
      <c r="J7" s="24">
        <f>(J5-J6)/(1-3.6%)</f>
        <v>15615.39419087137</v>
      </c>
      <c r="K7" s="29"/>
    </row>
    <row r="8" spans="1:11" x14ac:dyDescent="0.25">
      <c r="A8" s="34" t="s">
        <v>14</v>
      </c>
      <c r="B8" s="1">
        <v>50</v>
      </c>
      <c r="C8" s="2">
        <v>8</v>
      </c>
      <c r="D8" s="3">
        <f t="shared" si="1"/>
        <v>400</v>
      </c>
      <c r="E8" s="4" t="s">
        <v>15</v>
      </c>
      <c r="F8" s="13">
        <f>+$J$7</f>
        <v>15615.39419087137</v>
      </c>
      <c r="G8" s="35">
        <f t="shared" si="0"/>
        <v>6246157.6763485475</v>
      </c>
      <c r="H8" s="6"/>
      <c r="I8" s="31"/>
      <c r="J8" s="30"/>
      <c r="K8" s="30"/>
    </row>
    <row r="9" spans="1:11" x14ac:dyDescent="0.25">
      <c r="A9" s="34" t="s">
        <v>2</v>
      </c>
      <c r="B9" s="1">
        <v>80</v>
      </c>
      <c r="C9" s="2">
        <v>8</v>
      </c>
      <c r="D9" s="3">
        <f t="shared" si="1"/>
        <v>640</v>
      </c>
      <c r="E9" s="4" t="s">
        <v>16</v>
      </c>
      <c r="F9" s="13">
        <f>+$J$12</f>
        <v>9167.2614107883819</v>
      </c>
      <c r="G9" s="35">
        <f t="shared" si="0"/>
        <v>5867047.3029045649</v>
      </c>
      <c r="H9" s="6"/>
      <c r="I9" s="5" t="s">
        <v>25</v>
      </c>
      <c r="J9" s="6"/>
      <c r="K9" s="6"/>
    </row>
    <row r="10" spans="1:11" x14ac:dyDescent="0.25">
      <c r="A10" s="34" t="s">
        <v>10</v>
      </c>
      <c r="B10" s="1">
        <v>85</v>
      </c>
      <c r="C10" s="2">
        <v>8</v>
      </c>
      <c r="D10" s="3">
        <f t="shared" si="1"/>
        <v>680</v>
      </c>
      <c r="E10" s="4" t="s">
        <v>16</v>
      </c>
      <c r="F10" s="13">
        <f>+$J$12</f>
        <v>9167.2614107883819</v>
      </c>
      <c r="G10" s="35">
        <f t="shared" si="0"/>
        <v>6233737.7593361</v>
      </c>
      <c r="H10" s="6"/>
      <c r="I10" s="7" t="s">
        <v>32</v>
      </c>
      <c r="J10" s="8">
        <v>9357</v>
      </c>
      <c r="K10" s="27"/>
    </row>
    <row r="11" spans="1:11" x14ac:dyDescent="0.25">
      <c r="A11" s="34" t="s">
        <v>6</v>
      </c>
      <c r="B11" s="1">
        <v>80</v>
      </c>
      <c r="C11" s="2">
        <v>8</v>
      </c>
      <c r="D11" s="3">
        <f t="shared" si="1"/>
        <v>640</v>
      </c>
      <c r="E11" s="4" t="s">
        <v>16</v>
      </c>
      <c r="F11" s="13">
        <f>+$J$12</f>
        <v>9167.2614107883819</v>
      </c>
      <c r="G11" s="35">
        <f t="shared" si="0"/>
        <v>5867047.3029045649</v>
      </c>
      <c r="H11" s="6"/>
      <c r="I11" s="25" t="s">
        <v>28</v>
      </c>
      <c r="J11" s="33">
        <v>519.76</v>
      </c>
      <c r="K11" s="28"/>
    </row>
    <row r="12" spans="1:11" x14ac:dyDescent="0.25">
      <c r="A12" s="37" t="s">
        <v>5</v>
      </c>
      <c r="B12" s="1">
        <v>60</v>
      </c>
      <c r="C12" s="2">
        <v>8</v>
      </c>
      <c r="D12" s="3">
        <f t="shared" si="1"/>
        <v>480</v>
      </c>
      <c r="E12" s="4" t="s">
        <v>15</v>
      </c>
      <c r="F12" s="13">
        <f>+$J$7</f>
        <v>15615.39419087137</v>
      </c>
      <c r="G12" s="35">
        <f t="shared" si="0"/>
        <v>7495389.2116182577</v>
      </c>
      <c r="H12" s="6"/>
      <c r="I12" s="14" t="s">
        <v>24</v>
      </c>
      <c r="J12" s="24">
        <f>(J10-J11)/(1-3.6%)</f>
        <v>9167.2614107883819</v>
      </c>
      <c r="K12" s="29"/>
    </row>
    <row r="13" spans="1:11" x14ac:dyDescent="0.25">
      <c r="A13" s="34" t="s">
        <v>1</v>
      </c>
      <c r="B13" s="1">
        <v>90</v>
      </c>
      <c r="C13" s="2">
        <v>8</v>
      </c>
      <c r="D13" s="3">
        <f t="shared" si="1"/>
        <v>720</v>
      </c>
      <c r="E13" s="4" t="s">
        <v>15</v>
      </c>
      <c r="F13" s="13">
        <f>+$J$7</f>
        <v>15615.39419087137</v>
      </c>
      <c r="G13" s="35">
        <f t="shared" si="0"/>
        <v>11243083.817427386</v>
      </c>
      <c r="H13" s="6"/>
      <c r="I13" s="6"/>
      <c r="J13" s="6"/>
      <c r="K13" s="6"/>
    </row>
    <row r="14" spans="1:11" x14ac:dyDescent="0.25">
      <c r="A14" s="34" t="s">
        <v>9</v>
      </c>
      <c r="B14" s="1">
        <v>100</v>
      </c>
      <c r="C14" s="2">
        <v>8</v>
      </c>
      <c r="D14" s="3">
        <f t="shared" si="1"/>
        <v>800</v>
      </c>
      <c r="E14" s="4" t="s">
        <v>16</v>
      </c>
      <c r="F14" s="13">
        <f>+$J$12</f>
        <v>9167.2614107883819</v>
      </c>
      <c r="G14" s="35">
        <f t="shared" si="0"/>
        <v>7333809.1286307052</v>
      </c>
      <c r="H14" s="6"/>
      <c r="I14" s="32" t="s">
        <v>31</v>
      </c>
      <c r="J14" s="6"/>
      <c r="K14" s="6"/>
    </row>
    <row r="15" spans="1:11" x14ac:dyDescent="0.25">
      <c r="A15" s="34" t="s">
        <v>12</v>
      </c>
      <c r="B15" s="1">
        <v>90</v>
      </c>
      <c r="C15" s="2">
        <v>8</v>
      </c>
      <c r="D15" s="3">
        <f t="shared" si="1"/>
        <v>720</v>
      </c>
      <c r="E15" s="4" t="s">
        <v>16</v>
      </c>
      <c r="F15" s="13">
        <f>+$J$12</f>
        <v>9167.2614107883819</v>
      </c>
      <c r="G15" s="35">
        <f t="shared" si="0"/>
        <v>6600428.215767635</v>
      </c>
      <c r="H15" s="6"/>
      <c r="I15" s="6"/>
      <c r="J15" s="6"/>
      <c r="K15" s="6"/>
    </row>
    <row r="16" spans="1:11" x14ac:dyDescent="0.25">
      <c r="A16" s="34" t="s">
        <v>8</v>
      </c>
      <c r="B16" s="1">
        <v>70</v>
      </c>
      <c r="C16" s="2">
        <v>8</v>
      </c>
      <c r="D16" s="3">
        <f t="shared" si="1"/>
        <v>560</v>
      </c>
      <c r="E16" s="4" t="s">
        <v>15</v>
      </c>
      <c r="F16" s="13">
        <f>+$J$7</f>
        <v>15615.39419087137</v>
      </c>
      <c r="G16" s="35">
        <f t="shared" si="0"/>
        <v>8744620.746887967</v>
      </c>
      <c r="H16" s="6"/>
      <c r="I16" s="6"/>
      <c r="J16" s="6"/>
      <c r="K16" s="6"/>
    </row>
    <row r="17" spans="1:11" ht="15.75" thickBot="1" x14ac:dyDescent="0.3">
      <c r="A17" s="38" t="s">
        <v>4</v>
      </c>
      <c r="B17" s="15">
        <v>57</v>
      </c>
      <c r="C17" s="16">
        <v>8</v>
      </c>
      <c r="D17" s="17">
        <f t="shared" si="1"/>
        <v>456</v>
      </c>
      <c r="E17" s="18" t="s">
        <v>15</v>
      </c>
      <c r="F17" s="19">
        <f>+$J$7</f>
        <v>15615.39419087137</v>
      </c>
      <c r="G17" s="39">
        <f t="shared" si="0"/>
        <v>7120619.7510373443</v>
      </c>
      <c r="H17" s="6"/>
      <c r="I17" s="6"/>
      <c r="J17" s="6"/>
      <c r="K17" s="6"/>
    </row>
    <row r="18" spans="1:11" ht="31.5" customHeight="1" x14ac:dyDescent="0.25">
      <c r="A18" s="54" t="s">
        <v>20</v>
      </c>
      <c r="B18" s="56">
        <f>SUM(B3:B17)</f>
        <v>1092</v>
      </c>
      <c r="C18" s="20" t="s">
        <v>21</v>
      </c>
      <c r="D18" s="21">
        <f>SUM(D3:D17)</f>
        <v>8736</v>
      </c>
      <c r="E18" s="22"/>
      <c r="F18" s="21"/>
      <c r="G18" s="23">
        <f>SUM(G3:G17)</f>
        <v>106238822.2406639</v>
      </c>
      <c r="H18" s="6"/>
      <c r="I18" s="6"/>
      <c r="J18" s="6"/>
      <c r="K18" s="6"/>
    </row>
    <row r="19" spans="1:11" ht="63" customHeight="1" thickBot="1" x14ac:dyDescent="0.3">
      <c r="A19" s="55"/>
      <c r="B19" s="57"/>
      <c r="C19" s="46" t="s">
        <v>33</v>
      </c>
      <c r="D19" s="58">
        <v>105505000</v>
      </c>
      <c r="E19" s="59"/>
      <c r="F19" s="59"/>
      <c r="G19" s="60"/>
      <c r="H19" s="6"/>
      <c r="I19" s="6"/>
      <c r="J19" s="6"/>
      <c r="K19" s="6"/>
    </row>
    <row r="20" spans="1:11" ht="15.75" thickBot="1" x14ac:dyDescent="0.3">
      <c r="A20" s="50" t="s">
        <v>35</v>
      </c>
      <c r="B20" s="48"/>
      <c r="C20" s="48"/>
      <c r="D20" s="47">
        <f>+G18-D19</f>
        <v>733822.24066390097</v>
      </c>
      <c r="E20" s="48"/>
      <c r="F20" s="48"/>
      <c r="G20" s="49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x14ac:dyDescent="0.25">
      <c r="D24" s="41"/>
    </row>
    <row r="25" spans="1:11" x14ac:dyDescent="0.25">
      <c r="D25" s="42"/>
    </row>
    <row r="26" spans="1:11" x14ac:dyDescent="0.25">
      <c r="D26" s="43"/>
      <c r="E26" s="41"/>
    </row>
    <row r="27" spans="1:11" x14ac:dyDescent="0.25">
      <c r="G27" s="44"/>
    </row>
    <row r="28" spans="1:11" x14ac:dyDescent="0.25">
      <c r="F28" s="45"/>
      <c r="G28" s="44"/>
    </row>
    <row r="29" spans="1:11" x14ac:dyDescent="0.25">
      <c r="D29" s="43"/>
      <c r="E29" s="41"/>
    </row>
  </sheetData>
  <mergeCells count="7">
    <mergeCell ref="D20:G20"/>
    <mergeCell ref="A20:C20"/>
    <mergeCell ref="A1:G1"/>
    <mergeCell ref="I2:J2"/>
    <mergeCell ref="A18:A19"/>
    <mergeCell ref="B18:B19"/>
    <mergeCell ref="D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financiera)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Nydia Janette Moreno Buitrago</cp:lastModifiedBy>
  <dcterms:created xsi:type="dcterms:W3CDTF">2022-04-19T13:11:49Z</dcterms:created>
  <dcterms:modified xsi:type="dcterms:W3CDTF">2024-02-21T02:01:51Z</dcterms:modified>
</cp:coreProperties>
</file>